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报价单" sheetId="4" r:id="rId1"/>
    <sheet name="废胚库存数据" sheetId="1" r:id="rId2"/>
  </sheets>
  <definedNames>
    <definedName name="_xlnm._FilterDatabase" localSheetId="1" hidden="1">废胚库存数据!$B$1:$I$83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<sst xmlns="http://schemas.openxmlformats.org/spreadsheetml/2006/main" count="655" uniqueCount="183">
  <si>
    <t>报价单</t>
  </si>
  <si>
    <t>报价须知：</t>
  </si>
  <si>
    <t>1、以人民币报价，价格以整数计算，不含小数。</t>
  </si>
  <si>
    <r>
      <rPr>
        <b/>
        <sz val="10"/>
        <color theme="1"/>
        <rFont val="宋体"/>
        <charset val="134"/>
      </rPr>
      <t>2、所有报价为含税报价，含</t>
    </r>
    <r>
      <rPr>
        <b/>
        <sz val="10"/>
        <color rgb="FFFF0000"/>
        <rFont val="宋体"/>
        <charset val="134"/>
      </rPr>
      <t>增值税专票13个点</t>
    </r>
    <r>
      <rPr>
        <b/>
        <sz val="10"/>
        <color theme="1"/>
        <rFont val="宋体"/>
        <charset val="134"/>
      </rPr>
      <t>，报价有效期到</t>
    </r>
    <r>
      <rPr>
        <b/>
        <sz val="10"/>
        <color rgb="FFFF0000"/>
        <rFont val="宋体"/>
        <charset val="134"/>
      </rPr>
      <t>2025年8月20日。</t>
    </r>
  </si>
  <si>
    <t>3、废品重量以实际称重为准，需上门提货。</t>
  </si>
  <si>
    <t>4、报价需装货费用。</t>
  </si>
  <si>
    <t>5、严格按照报价单模板报价及计费，不得擅自增加报价项和计费项。</t>
  </si>
  <si>
    <t>6、报价单以快递形式寄出，收件地址：深圳南山区桃源街道方大城 T2，20 楼，景田废品招标小组，18682260514</t>
  </si>
  <si>
    <r>
      <rPr>
        <b/>
        <sz val="10"/>
        <color theme="1"/>
        <rFont val="宋体"/>
        <charset val="134"/>
      </rPr>
      <t>7、本次报价截至</t>
    </r>
    <r>
      <rPr>
        <b/>
        <sz val="10"/>
        <color rgb="FFFF0000"/>
        <rFont val="宋体"/>
        <charset val="134"/>
      </rPr>
      <t>2025年8月6日中午12点。</t>
    </r>
  </si>
  <si>
    <r>
      <rPr>
        <b/>
        <sz val="10"/>
        <color theme="1"/>
        <rFont val="宋体"/>
        <charset val="134"/>
      </rPr>
      <t>8、电子版报价单，营业执照，</t>
    </r>
    <r>
      <rPr>
        <b/>
        <sz val="10"/>
        <color rgb="FFFF0000"/>
        <rFont val="宋体"/>
        <charset val="134"/>
      </rPr>
      <t>2025年8月6日中午12点前</t>
    </r>
    <r>
      <rPr>
        <b/>
        <sz val="10"/>
        <color theme="1"/>
        <rFont val="宋体"/>
        <charset val="134"/>
      </rPr>
      <t>发送到：</t>
    </r>
    <r>
      <rPr>
        <b/>
        <sz val="10"/>
        <color rgb="FFFF0000"/>
        <rFont val="宋体"/>
        <charset val="134"/>
      </rPr>
      <t>maoming@ganten.com.cn，13826538886@139.com</t>
    </r>
  </si>
  <si>
    <r>
      <rPr>
        <b/>
        <sz val="10"/>
        <color theme="1"/>
        <rFont val="宋体"/>
        <charset val="134"/>
      </rPr>
      <t>邮件命名：</t>
    </r>
    <r>
      <rPr>
        <b/>
        <sz val="10"/>
        <color rgb="FFFF0000"/>
        <rFont val="宋体"/>
        <charset val="134"/>
      </rPr>
      <t>2025年8月景田废品招标报价-xxxx公司</t>
    </r>
  </si>
  <si>
    <t>提货工厂</t>
  </si>
  <si>
    <t>工厂地址</t>
  </si>
  <si>
    <t>废品名称</t>
  </si>
  <si>
    <t>重量（kg）</t>
  </si>
  <si>
    <t xml:space="preserve">
单价/吨
(含税)</t>
  </si>
  <si>
    <t>备注</t>
  </si>
  <si>
    <t>省</t>
  </si>
  <si>
    <t>市</t>
  </si>
  <si>
    <t xml:space="preserve">地址 </t>
  </si>
  <si>
    <t>联系人</t>
  </si>
  <si>
    <t>电话</t>
  </si>
  <si>
    <t>罗浮山</t>
  </si>
  <si>
    <t>广东</t>
  </si>
  <si>
    <t>惠州市</t>
  </si>
  <si>
    <t>广东省惠州市博罗县横河镇郭前村-景田百岁山</t>
  </si>
  <si>
    <t>谢仕权</t>
  </si>
  <si>
    <t>废瓶胚</t>
  </si>
  <si>
    <t>河口</t>
  </si>
  <si>
    <t>广东省惠州市博罗县横河镇河口村-广东百岁山</t>
  </si>
  <si>
    <t>废空瓶(粉碎料)</t>
  </si>
  <si>
    <t>石湾</t>
  </si>
  <si>
    <t>广东省惠州市博罗县石湾镇石湾大道1152号</t>
  </si>
  <si>
    <t>何荣云</t>
  </si>
  <si>
    <t>阳江</t>
  </si>
  <si>
    <t>广东省阳江市江城银岭科技产业园B3-1-2E幢</t>
  </si>
  <si>
    <t>陈锦香</t>
  </si>
  <si>
    <t>废瓶胚(粉碎料)</t>
  </si>
  <si>
    <t>废空瓶</t>
  </si>
  <si>
    <t>从化</t>
  </si>
  <si>
    <t>广州</t>
  </si>
  <si>
    <t>广东省广州市从化鳌头镇黄茅村地段(聚丰南路268号)</t>
  </si>
  <si>
    <t>黄秋银</t>
  </si>
  <si>
    <t>梅州</t>
  </si>
  <si>
    <t>广东省梅州市五华县郭田镇坪上凹背成功坪</t>
  </si>
  <si>
    <t>符好导</t>
  </si>
  <si>
    <t>江西百岁山</t>
  </si>
  <si>
    <t>江西</t>
  </si>
  <si>
    <t>宜春</t>
  </si>
  <si>
    <t>江西省宜丰县清水桥江西百岁山</t>
  </si>
  <si>
    <t>王勇</t>
  </si>
  <si>
    <t>宜春景田</t>
  </si>
  <si>
    <t>江西省宜丰县清水桥江西景田</t>
  </si>
  <si>
    <t>漳州景田</t>
  </si>
  <si>
    <t>福建</t>
  </si>
  <si>
    <t>漳州</t>
  </si>
  <si>
    <t>福建省漳州市龙文区鼎盛路1号</t>
  </si>
  <si>
    <t>林鹏超</t>
  </si>
  <si>
    <t>福建景田</t>
  </si>
  <si>
    <t>莆田</t>
  </si>
  <si>
    <t>福建莆田市涵江高新园区景田公司</t>
  </si>
  <si>
    <t>吴智勇</t>
  </si>
  <si>
    <t>厦门景田</t>
  </si>
  <si>
    <t>厦门</t>
  </si>
  <si>
    <t>福建省厦门市同安区汀溪镇五峰厂景田厂房</t>
  </si>
  <si>
    <t>马小飞</t>
  </si>
  <si>
    <t>南通景田</t>
  </si>
  <si>
    <t>江苏</t>
  </si>
  <si>
    <t>南通</t>
  </si>
  <si>
    <t>江苏省南通市如东县经济开发新区金沙江路9号</t>
  </si>
  <si>
    <t>杨桂荣</t>
  </si>
  <si>
    <t>河北景田</t>
  </si>
  <si>
    <t>河北</t>
  </si>
  <si>
    <t>唐山</t>
  </si>
  <si>
    <t>河北省唐山市迁西县景田大道1号</t>
  </si>
  <si>
    <t>李杏玉</t>
  </si>
  <si>
    <t>成都百岁山</t>
  </si>
  <si>
    <t>四川</t>
  </si>
  <si>
    <t>成都</t>
  </si>
  <si>
    <t>四川省成都市蒲江县蒲塘路王店村9组50号</t>
  </si>
  <si>
    <t>韩丽红</t>
  </si>
  <si>
    <t>漯河景田</t>
  </si>
  <si>
    <t>河南</t>
  </si>
  <si>
    <t>漯河</t>
  </si>
  <si>
    <t>河南省漯河市经济技术产业集聚区（含漯河经济开发区）燕山路与兴旺路交叉口东北角</t>
  </si>
  <si>
    <t>杨红彦</t>
  </si>
  <si>
    <t>报价单位：</t>
  </si>
  <si>
    <t>联系人名字：</t>
  </si>
  <si>
    <t>联系电话</t>
  </si>
  <si>
    <t>时间：</t>
  </si>
  <si>
    <t>仓库名称</t>
  </si>
  <si>
    <t>物料编码</t>
  </si>
  <si>
    <t>物料名称</t>
  </si>
  <si>
    <t>规格型号</t>
  </si>
  <si>
    <t>库存数量</t>
  </si>
  <si>
    <t>库存单位</t>
  </si>
  <si>
    <t>库存重量（KG)</t>
  </si>
  <si>
    <t>是否已粉碎</t>
  </si>
  <si>
    <t>1.98.01010001</t>
  </si>
  <si>
    <t>废瓶胚-348ml</t>
  </si>
  <si>
    <t>支</t>
  </si>
  <si>
    <t>否</t>
  </si>
  <si>
    <t>1.98.01010007</t>
  </si>
  <si>
    <t>废瓶胚-570ml</t>
  </si>
  <si>
    <t>1.98.01010008</t>
  </si>
  <si>
    <t>废瓶胚-1L</t>
  </si>
  <si>
    <t>1.98.01010009</t>
  </si>
  <si>
    <t>废瓶胚-1.5L</t>
  </si>
  <si>
    <t>1.98.01040002</t>
  </si>
  <si>
    <t>废空瓶-348ml(粉碎料)</t>
  </si>
  <si>
    <t>是</t>
  </si>
  <si>
    <t>1.98.01040007</t>
  </si>
  <si>
    <t>废空瓶-570ml(粉碎料)</t>
  </si>
  <si>
    <t>1.98.01010018</t>
  </si>
  <si>
    <t>废瓶胚-15L</t>
  </si>
  <si>
    <t>1.98.01010013</t>
  </si>
  <si>
    <t>废瓶胚-4.5L</t>
  </si>
  <si>
    <t>1.98.01010014</t>
  </si>
  <si>
    <t>废瓶胚-4.6L</t>
  </si>
  <si>
    <t>1.98.01010003</t>
  </si>
  <si>
    <t>废瓶胚-360ml</t>
  </si>
  <si>
    <t>11g</t>
  </si>
  <si>
    <t>1.98.01010004</t>
  </si>
  <si>
    <t>废瓶胚-560ml</t>
  </si>
  <si>
    <t>14.6g</t>
  </si>
  <si>
    <t>1.98.01010011</t>
  </si>
  <si>
    <t>31.6g</t>
  </si>
  <si>
    <t>1.98.01010012</t>
  </si>
  <si>
    <t>31.8g</t>
  </si>
  <si>
    <t>1.98.01010010</t>
  </si>
  <si>
    <t>31.5g</t>
  </si>
  <si>
    <t>1.98.01020016</t>
  </si>
  <si>
    <t>废瓶胚-4.8L(粉碎料)</t>
  </si>
  <si>
    <t>90g</t>
  </si>
  <si>
    <t>1.98.01010019</t>
  </si>
  <si>
    <t>废瓶胚-6.8L</t>
  </si>
  <si>
    <t>117g</t>
  </si>
  <si>
    <t>1.98.01010020</t>
  </si>
  <si>
    <t>废瓶胚-10L</t>
  </si>
  <si>
    <t>180g</t>
  </si>
  <si>
    <t>1.98.01040011</t>
  </si>
  <si>
    <t>废空瓶-1.5L(粉碎料)</t>
  </si>
  <si>
    <t>1.98.01040004</t>
  </si>
  <si>
    <t>废空瓶-560ml(粉碎料)</t>
  </si>
  <si>
    <t>1.98.01040003</t>
  </si>
  <si>
    <t>废空瓶-360ml(粉碎料)</t>
  </si>
  <si>
    <t>1.98.01020011</t>
  </si>
  <si>
    <t>废瓶胚-1.5L(粉碎料)</t>
  </si>
  <si>
    <t>1.98.01030003</t>
  </si>
  <si>
    <t>废空瓶-360ml</t>
  </si>
  <si>
    <t>1.98.01030004</t>
  </si>
  <si>
    <t>废空瓶-560ml</t>
  </si>
  <si>
    <t>1.98.01030011</t>
  </si>
  <si>
    <t>废空瓶-1.5L</t>
  </si>
  <si>
    <t>废瓶胚-560ML</t>
  </si>
  <si>
    <t>废瓶胚-360ML</t>
  </si>
  <si>
    <t>24g</t>
  </si>
  <si>
    <t>16.4g</t>
  </si>
  <si>
    <t>1.98.01010002</t>
  </si>
  <si>
    <t>16.5g</t>
  </si>
  <si>
    <t>4.6L</t>
  </si>
  <si>
    <t>1.98.01010015</t>
  </si>
  <si>
    <t>90.3g</t>
  </si>
  <si>
    <t>1.98.01010017</t>
  </si>
  <si>
    <t>270g</t>
  </si>
  <si>
    <t>275g</t>
  </si>
  <si>
    <t>1.98.01020001</t>
  </si>
  <si>
    <t>废瓶胚-348ml(粉碎料)</t>
  </si>
  <si>
    <t>1.98.01020002</t>
  </si>
  <si>
    <t>废瓶胚-348mll(粉碎料)</t>
  </si>
  <si>
    <t>1.98.01020007</t>
  </si>
  <si>
    <t>废瓶胚-570mll(粉碎料)</t>
  </si>
  <si>
    <t>1.98.01040001</t>
  </si>
  <si>
    <t>1.98.01020003</t>
  </si>
  <si>
    <t>废瓶胚-360mll(粉碎料)</t>
  </si>
  <si>
    <t>1.98.01020004</t>
  </si>
  <si>
    <t>废瓶胚-560mll(粉碎料)</t>
  </si>
  <si>
    <t>1.98.01020010</t>
  </si>
  <si>
    <t>废瓶胚-1.5Ll(粉碎料)</t>
  </si>
  <si>
    <t>1.98.01020012</t>
  </si>
  <si>
    <t>1.98.01040010</t>
  </si>
  <si>
    <t>1.98.01040012</t>
  </si>
  <si>
    <t xml:space="preserve">成都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</si>
</sst>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 "/>
    <numFmt numFmtId="178" formatCode="0.00_);[Red]\(0.00\)"/>
    <numFmt numFmtId="179" formatCode="000000"/>
    <numFmt numFmtId="180" formatCode="0_);[Red]\(0\)"/>
  </numFmts>
  <fonts count="32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b/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微软雅黑"/>
      <charset val="134"/>
    </font>
    <font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176" fontId="1" fillId="2" borderId="1" xfId="1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76" fontId="0" fillId="3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76" fontId="0" fillId="0" borderId="1" xfId="1" applyNumberFormat="1" applyFont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177" fontId="0" fillId="3" borderId="1" xfId="0" applyNumberFormat="1" applyFill="1" applyBorder="1" applyAlignment="1">
      <alignment horizontal="left"/>
    </xf>
    <xf numFmtId="3" fontId="0" fillId="0" borderId="1" xfId="0" applyNumberFormat="1" applyBorder="1" applyAlignment="1">
      <alignment horizontal="left"/>
    </xf>
    <xf numFmtId="177" fontId="0" fillId="0" borderId="1" xfId="0" applyNumberForma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178" fontId="3" fillId="0" borderId="0" xfId="0" applyNumberFormat="1" applyFont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 applyProtection="1">
      <alignment horizontal="center" vertical="center" wrapText="1"/>
      <protection hidden="1"/>
    </xf>
    <xf numFmtId="178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178" fontId="6" fillId="0" borderId="1" xfId="0" applyNumberFormat="1" applyFont="1" applyBorder="1" applyAlignment="1" applyProtection="1">
      <alignment horizontal="center" vertical="center" wrapText="1"/>
      <protection hidden="1"/>
    </xf>
    <xf numFmtId="179" fontId="7" fillId="0" borderId="1" xfId="0" applyNumberFormat="1" applyFont="1" applyBorder="1" applyAlignment="1">
      <alignment horizontal="left" vertical="center" wrapText="1"/>
    </xf>
    <xf numFmtId="179" fontId="7" fillId="4" borderId="1" xfId="0" applyNumberFormat="1" applyFont="1" applyFill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178" fontId="0" fillId="0" borderId="0" xfId="0" applyNumberFormat="1" applyAlignment="1">
      <alignment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D18" sqref="D18"/>
    </sheetView>
  </sheetViews>
  <sheetFormatPr defaultColWidth="9" defaultRowHeight="14.25"/>
  <cols>
    <col min="4" max="4" width="36.75" customWidth="1"/>
    <col min="6" max="6" width="23.5" customWidth="1"/>
    <col min="7" max="7" width="11.25" customWidth="1"/>
    <col min="17" max="17" width="44.3333333333333" customWidth="1"/>
    <col min="19" max="19" width="12.75" customWidth="1"/>
  </cols>
  <sheetData>
    <row r="1" ht="20.25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3">
      <c r="A2" s="15" t="s">
        <v>1</v>
      </c>
      <c r="B2" s="16"/>
      <c r="C2" s="17"/>
      <c r="D2" s="17"/>
      <c r="E2" s="17"/>
      <c r="F2" s="18"/>
      <c r="G2" s="18"/>
      <c r="H2" s="18"/>
      <c r="I2" s="19"/>
      <c r="J2" s="39"/>
      <c r="K2" s="40"/>
      <c r="L2" s="40"/>
      <c r="M2" s="40"/>
    </row>
    <row r="3" spans="1:13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39"/>
      <c r="K3" s="40"/>
      <c r="L3" s="40"/>
      <c r="M3" s="40"/>
    </row>
    <row r="4" spans="1:13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39"/>
      <c r="K4" s="40"/>
      <c r="L4" s="40"/>
      <c r="M4" s="40"/>
    </row>
    <row r="5" spans="1:13">
      <c r="A5" s="19" t="s">
        <v>4</v>
      </c>
      <c r="B5" s="20"/>
      <c r="C5" s="20"/>
      <c r="D5" s="20"/>
      <c r="E5" s="20"/>
      <c r="F5" s="20"/>
      <c r="G5" s="20"/>
      <c r="H5" s="20"/>
      <c r="I5" s="20"/>
      <c r="J5" s="39"/>
      <c r="K5" s="40"/>
      <c r="L5" s="40"/>
      <c r="M5" s="40"/>
    </row>
    <row r="6" spans="1:13">
      <c r="A6" s="19" t="s">
        <v>5</v>
      </c>
      <c r="B6" s="20"/>
      <c r="C6" s="20"/>
      <c r="D6" s="20"/>
      <c r="E6" s="20"/>
      <c r="F6" s="20"/>
      <c r="G6" s="20"/>
      <c r="H6" s="20"/>
      <c r="I6" s="20"/>
      <c r="J6" s="39"/>
      <c r="K6" s="40"/>
      <c r="L6" s="40"/>
      <c r="M6" s="40"/>
    </row>
    <row r="7" ht="13" customHeight="1" spans="1:13">
      <c r="A7" s="19" t="s">
        <v>6</v>
      </c>
      <c r="B7" s="20"/>
      <c r="C7" s="20"/>
      <c r="D7" s="20"/>
      <c r="E7" s="20"/>
      <c r="F7" s="20"/>
      <c r="G7" s="20"/>
      <c r="H7" s="20"/>
      <c r="I7" s="20"/>
      <c r="J7" s="39"/>
      <c r="K7" s="40"/>
      <c r="L7" s="40"/>
      <c r="M7" s="40"/>
    </row>
    <row r="8" spans="1:13">
      <c r="A8" s="16" t="s">
        <v>7</v>
      </c>
      <c r="B8" s="16"/>
      <c r="C8" s="17"/>
      <c r="D8" s="17"/>
      <c r="E8" s="17"/>
      <c r="F8" s="17"/>
      <c r="G8" s="17"/>
      <c r="H8" s="17"/>
      <c r="I8" s="16"/>
      <c r="J8" s="19"/>
      <c r="K8" s="41"/>
      <c r="L8" s="41"/>
      <c r="M8" s="41"/>
    </row>
    <row r="9" spans="1:13">
      <c r="A9" s="16" t="s">
        <v>8</v>
      </c>
      <c r="B9" s="16"/>
      <c r="C9" s="17"/>
      <c r="D9" s="17"/>
      <c r="E9" s="17"/>
      <c r="F9" s="17"/>
      <c r="G9" s="17"/>
      <c r="H9" s="17"/>
      <c r="I9" s="16"/>
      <c r="J9" s="19"/>
      <c r="K9" s="41"/>
      <c r="L9" s="41"/>
      <c r="M9" s="41"/>
    </row>
    <row r="10" spans="1:13">
      <c r="A10" s="16" t="s">
        <v>9</v>
      </c>
      <c r="B10" s="16"/>
      <c r="C10" s="17"/>
      <c r="D10" s="17"/>
      <c r="E10" s="17"/>
      <c r="F10" s="17"/>
      <c r="G10" s="17"/>
      <c r="H10" s="17"/>
      <c r="I10" s="16"/>
      <c r="J10" s="19"/>
      <c r="K10" s="41"/>
      <c r="L10" s="41"/>
      <c r="M10" s="41"/>
    </row>
    <row r="11" spans="1:13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42"/>
      <c r="L11" s="42"/>
      <c r="M11" s="42"/>
    </row>
    <row r="12" spans="1:13">
      <c r="A12" s="22" t="s">
        <v>11</v>
      </c>
      <c r="B12" s="23" t="s">
        <v>12</v>
      </c>
      <c r="C12" s="23"/>
      <c r="D12" s="23"/>
      <c r="E12" s="23"/>
      <c r="F12" s="23"/>
      <c r="G12" s="24" t="s">
        <v>13</v>
      </c>
      <c r="H12" s="25" t="s">
        <v>14</v>
      </c>
      <c r="I12" s="43" t="s">
        <v>15</v>
      </c>
      <c r="J12" s="43" t="s">
        <v>16</v>
      </c>
      <c r="K12" s="42"/>
      <c r="L12" s="42"/>
      <c r="M12" s="42"/>
    </row>
    <row r="13" spans="1:13">
      <c r="A13" s="22"/>
      <c r="B13" s="26" t="s">
        <v>17</v>
      </c>
      <c r="C13" s="26" t="s">
        <v>18</v>
      </c>
      <c r="D13" s="26" t="s">
        <v>19</v>
      </c>
      <c r="E13" s="26" t="s">
        <v>20</v>
      </c>
      <c r="F13" s="26" t="s">
        <v>21</v>
      </c>
      <c r="G13" s="24"/>
      <c r="H13" s="27"/>
      <c r="I13" s="43"/>
      <c r="J13" s="43"/>
      <c r="K13" s="42"/>
      <c r="L13" s="42"/>
      <c r="M13" s="42"/>
    </row>
    <row r="14" ht="30" customHeight="1" spans="1:13">
      <c r="A14" s="28" t="s">
        <v>22</v>
      </c>
      <c r="B14" s="29" t="s">
        <v>23</v>
      </c>
      <c r="C14" s="29" t="s">
        <v>24</v>
      </c>
      <c r="D14" s="30" t="s">
        <v>25</v>
      </c>
      <c r="E14" s="31" t="s">
        <v>26</v>
      </c>
      <c r="F14" s="32">
        <v>15812512550</v>
      </c>
      <c r="G14" s="29" t="s">
        <v>27</v>
      </c>
      <c r="H14" s="29">
        <v>41363</v>
      </c>
      <c r="I14" s="44"/>
      <c r="J14" s="45"/>
      <c r="K14" s="42"/>
      <c r="L14" s="42"/>
      <c r="M14" s="42"/>
    </row>
    <row r="15" ht="30" customHeight="1" spans="1:13">
      <c r="A15" s="33" t="s">
        <v>28</v>
      </c>
      <c r="B15" s="29" t="s">
        <v>23</v>
      </c>
      <c r="C15" s="29" t="s">
        <v>24</v>
      </c>
      <c r="D15" s="30" t="s">
        <v>29</v>
      </c>
      <c r="E15" s="31" t="s">
        <v>26</v>
      </c>
      <c r="F15" s="32">
        <v>15812512550</v>
      </c>
      <c r="G15" s="34" t="s">
        <v>30</v>
      </c>
      <c r="H15" s="29">
        <v>25942</v>
      </c>
      <c r="I15" s="34"/>
      <c r="J15" s="33"/>
      <c r="K15" s="40"/>
      <c r="L15" s="40"/>
      <c r="M15" s="40"/>
    </row>
    <row r="16" ht="30" customHeight="1" spans="1:13">
      <c r="A16" s="33" t="s">
        <v>28</v>
      </c>
      <c r="B16" s="29" t="s">
        <v>23</v>
      </c>
      <c r="C16" s="29" t="s">
        <v>24</v>
      </c>
      <c r="D16" s="30" t="s">
        <v>29</v>
      </c>
      <c r="E16" s="31" t="s">
        <v>26</v>
      </c>
      <c r="F16" s="32">
        <v>15812512550</v>
      </c>
      <c r="G16" s="34" t="s">
        <v>27</v>
      </c>
      <c r="H16" s="34">
        <v>1753</v>
      </c>
      <c r="I16" s="34"/>
      <c r="J16" s="33"/>
      <c r="K16" s="40"/>
      <c r="L16" s="40"/>
      <c r="M16" s="40"/>
    </row>
    <row r="17" ht="30" customHeight="1" spans="1:13">
      <c r="A17" s="33" t="s">
        <v>31</v>
      </c>
      <c r="B17" s="29" t="s">
        <v>23</v>
      </c>
      <c r="C17" s="29" t="s">
        <v>24</v>
      </c>
      <c r="D17" s="30" t="s">
        <v>32</v>
      </c>
      <c r="E17" s="31" t="s">
        <v>33</v>
      </c>
      <c r="F17" s="32">
        <v>13802879125</v>
      </c>
      <c r="G17" s="34" t="s">
        <v>27</v>
      </c>
      <c r="H17" s="34">
        <v>30017</v>
      </c>
      <c r="I17" s="34"/>
      <c r="J17" s="33"/>
      <c r="K17" s="40"/>
      <c r="L17" s="40"/>
      <c r="M17" s="40"/>
    </row>
    <row r="18" ht="30" customHeight="1" spans="1:13">
      <c r="A18" s="33" t="s">
        <v>34</v>
      </c>
      <c r="B18" s="29" t="s">
        <v>23</v>
      </c>
      <c r="C18" s="33" t="s">
        <v>34</v>
      </c>
      <c r="D18" s="30" t="s">
        <v>35</v>
      </c>
      <c r="E18" s="31" t="s">
        <v>36</v>
      </c>
      <c r="F18" s="32">
        <v>13421221807</v>
      </c>
      <c r="G18" s="34" t="s">
        <v>30</v>
      </c>
      <c r="H18" s="34">
        <v>2193</v>
      </c>
      <c r="I18" s="34"/>
      <c r="J18" s="33"/>
      <c r="K18" s="40"/>
      <c r="L18" s="40"/>
      <c r="M18" s="40"/>
    </row>
    <row r="19" ht="30" customHeight="1" spans="1:13">
      <c r="A19" s="33" t="s">
        <v>34</v>
      </c>
      <c r="B19" s="29" t="s">
        <v>23</v>
      </c>
      <c r="C19" s="33" t="s">
        <v>34</v>
      </c>
      <c r="D19" s="30" t="s">
        <v>35</v>
      </c>
      <c r="E19" s="31" t="s">
        <v>36</v>
      </c>
      <c r="F19" s="32">
        <v>13421221807</v>
      </c>
      <c r="G19" s="34" t="s">
        <v>37</v>
      </c>
      <c r="H19" s="34">
        <v>3235</v>
      </c>
      <c r="I19" s="34"/>
      <c r="J19" s="33"/>
      <c r="K19" s="40"/>
      <c r="L19" s="40"/>
      <c r="M19" s="40"/>
    </row>
    <row r="20" ht="30" customHeight="1" spans="1:13">
      <c r="A20" s="33" t="s">
        <v>34</v>
      </c>
      <c r="B20" s="29" t="s">
        <v>23</v>
      </c>
      <c r="C20" s="33" t="s">
        <v>34</v>
      </c>
      <c r="D20" s="30" t="s">
        <v>35</v>
      </c>
      <c r="E20" s="31" t="s">
        <v>36</v>
      </c>
      <c r="F20" s="32">
        <v>13421221807</v>
      </c>
      <c r="G20" s="34" t="s">
        <v>27</v>
      </c>
      <c r="H20" s="34">
        <v>2036</v>
      </c>
      <c r="I20" s="34"/>
      <c r="J20" s="33"/>
      <c r="K20" s="40"/>
      <c r="L20" s="40"/>
      <c r="M20" s="40"/>
    </row>
    <row r="21" ht="30" customHeight="1" spans="1:13">
      <c r="A21" s="33" t="s">
        <v>34</v>
      </c>
      <c r="B21" s="29" t="s">
        <v>23</v>
      </c>
      <c r="C21" s="33" t="s">
        <v>34</v>
      </c>
      <c r="D21" s="30" t="s">
        <v>35</v>
      </c>
      <c r="E21" s="31" t="s">
        <v>36</v>
      </c>
      <c r="F21" s="32">
        <v>13421221807</v>
      </c>
      <c r="G21" s="34" t="s">
        <v>38</v>
      </c>
      <c r="H21" s="34">
        <v>1706</v>
      </c>
      <c r="I21" s="34"/>
      <c r="J21" s="33"/>
      <c r="K21" s="40"/>
      <c r="L21" s="40"/>
      <c r="M21" s="40"/>
    </row>
    <row r="22" ht="30" customHeight="1" spans="1:13">
      <c r="A22" s="33" t="s">
        <v>39</v>
      </c>
      <c r="B22" s="29" t="s">
        <v>23</v>
      </c>
      <c r="C22" s="34" t="s">
        <v>40</v>
      </c>
      <c r="D22" s="30" t="s">
        <v>41</v>
      </c>
      <c r="E22" s="31" t="s">
        <v>42</v>
      </c>
      <c r="F22" s="32">
        <v>18002221716</v>
      </c>
      <c r="G22" s="34" t="s">
        <v>27</v>
      </c>
      <c r="H22" s="34">
        <v>16995</v>
      </c>
      <c r="I22" s="34"/>
      <c r="J22" s="33"/>
      <c r="K22" s="40"/>
      <c r="L22" s="40"/>
      <c r="M22" s="40"/>
    </row>
    <row r="23" ht="30" customHeight="1" spans="1:12">
      <c r="A23" s="33" t="s">
        <v>43</v>
      </c>
      <c r="B23" s="29" t="s">
        <v>23</v>
      </c>
      <c r="C23" s="34" t="s">
        <v>43</v>
      </c>
      <c r="D23" s="30" t="s">
        <v>44</v>
      </c>
      <c r="E23" s="35" t="s">
        <v>45</v>
      </c>
      <c r="F23" s="36">
        <v>13825456777</v>
      </c>
      <c r="G23" s="34" t="s">
        <v>27</v>
      </c>
      <c r="H23" s="34">
        <v>19884</v>
      </c>
      <c r="I23" s="34"/>
      <c r="J23" s="33"/>
      <c r="K23" s="40"/>
      <c r="L23" s="40"/>
    </row>
    <row r="24" ht="30" customHeight="1" spans="1:12">
      <c r="A24" s="33" t="s">
        <v>46</v>
      </c>
      <c r="B24" s="34" t="s">
        <v>47</v>
      </c>
      <c r="C24" s="34" t="s">
        <v>48</v>
      </c>
      <c r="D24" s="30" t="s">
        <v>49</v>
      </c>
      <c r="E24" s="31" t="s">
        <v>50</v>
      </c>
      <c r="F24" s="32">
        <v>18179576909</v>
      </c>
      <c r="G24" s="34" t="s">
        <v>27</v>
      </c>
      <c r="H24" s="34">
        <v>12580</v>
      </c>
      <c r="I24" s="34"/>
      <c r="J24" s="33"/>
      <c r="K24" s="40"/>
      <c r="L24" s="40"/>
    </row>
    <row r="25" ht="30" customHeight="1" spans="1:13">
      <c r="A25" s="33" t="s">
        <v>46</v>
      </c>
      <c r="B25" s="34" t="s">
        <v>47</v>
      </c>
      <c r="C25" s="34" t="s">
        <v>48</v>
      </c>
      <c r="D25" s="30" t="s">
        <v>49</v>
      </c>
      <c r="E25" s="31" t="s">
        <v>50</v>
      </c>
      <c r="F25" s="32">
        <v>18179576909</v>
      </c>
      <c r="G25" s="34" t="s">
        <v>37</v>
      </c>
      <c r="H25" s="34">
        <v>15636</v>
      </c>
      <c r="I25" s="34"/>
      <c r="J25" s="46"/>
      <c r="K25" s="40"/>
      <c r="L25" s="40"/>
      <c r="M25" s="40"/>
    </row>
    <row r="26" ht="30" customHeight="1" spans="1:13">
      <c r="A26" s="33" t="s">
        <v>46</v>
      </c>
      <c r="B26" s="34" t="s">
        <v>47</v>
      </c>
      <c r="C26" s="34" t="s">
        <v>48</v>
      </c>
      <c r="D26" s="30" t="s">
        <v>49</v>
      </c>
      <c r="E26" s="31" t="s">
        <v>50</v>
      </c>
      <c r="F26" s="32">
        <v>18179576909</v>
      </c>
      <c r="G26" s="34" t="s">
        <v>30</v>
      </c>
      <c r="H26" s="34">
        <v>19231</v>
      </c>
      <c r="I26" s="34"/>
      <c r="J26" s="46"/>
      <c r="K26" s="40"/>
      <c r="L26" s="40"/>
      <c r="M26" s="40"/>
    </row>
    <row r="27" ht="30" customHeight="1" spans="1:13">
      <c r="A27" s="33" t="s">
        <v>51</v>
      </c>
      <c r="B27" s="34" t="s">
        <v>47</v>
      </c>
      <c r="C27" s="34" t="s">
        <v>48</v>
      </c>
      <c r="D27" s="30" t="s">
        <v>52</v>
      </c>
      <c r="E27" s="31" t="s">
        <v>50</v>
      </c>
      <c r="F27" s="32">
        <v>18179576909</v>
      </c>
      <c r="G27" s="34" t="s">
        <v>27</v>
      </c>
      <c r="H27" s="34">
        <v>5439</v>
      </c>
      <c r="I27" s="34"/>
      <c r="J27" s="46"/>
      <c r="K27" s="40"/>
      <c r="L27" s="40"/>
      <c r="M27" s="40"/>
    </row>
    <row r="28" ht="30" customHeight="1" spans="1:13">
      <c r="A28" s="33" t="s">
        <v>51</v>
      </c>
      <c r="B28" s="34" t="s">
        <v>47</v>
      </c>
      <c r="C28" s="34" t="s">
        <v>48</v>
      </c>
      <c r="D28" s="30" t="s">
        <v>52</v>
      </c>
      <c r="E28" s="31" t="s">
        <v>50</v>
      </c>
      <c r="F28" s="32">
        <v>18179576909</v>
      </c>
      <c r="G28" s="34" t="s">
        <v>37</v>
      </c>
      <c r="H28" s="34">
        <v>3975</v>
      </c>
      <c r="I28" s="34"/>
      <c r="J28" s="46"/>
      <c r="K28" s="40"/>
      <c r="L28" s="40"/>
      <c r="M28" s="40"/>
    </row>
    <row r="29" ht="30" customHeight="1" spans="1:13">
      <c r="A29" s="33" t="s">
        <v>51</v>
      </c>
      <c r="B29" s="34" t="s">
        <v>47</v>
      </c>
      <c r="C29" s="34" t="s">
        <v>48</v>
      </c>
      <c r="D29" s="30" t="s">
        <v>52</v>
      </c>
      <c r="E29" s="31" t="s">
        <v>50</v>
      </c>
      <c r="F29" s="32">
        <v>18179576909</v>
      </c>
      <c r="G29" s="34" t="s">
        <v>30</v>
      </c>
      <c r="H29" s="34">
        <v>2193</v>
      </c>
      <c r="I29" s="34"/>
      <c r="J29" s="46"/>
      <c r="K29" s="40"/>
      <c r="L29" s="40"/>
      <c r="M29" s="40"/>
    </row>
    <row r="30" ht="30" customHeight="1" spans="1:13">
      <c r="A30" s="33" t="s">
        <v>53</v>
      </c>
      <c r="B30" s="34" t="s">
        <v>54</v>
      </c>
      <c r="C30" s="34" t="s">
        <v>55</v>
      </c>
      <c r="D30" s="30" t="s">
        <v>56</v>
      </c>
      <c r="E30" s="35" t="s">
        <v>57</v>
      </c>
      <c r="F30" s="36">
        <v>18659338597</v>
      </c>
      <c r="G30" s="34" t="s">
        <v>27</v>
      </c>
      <c r="H30" s="34">
        <v>10510</v>
      </c>
      <c r="I30" s="34"/>
      <c r="J30" s="46"/>
      <c r="K30" s="40"/>
      <c r="L30" s="40"/>
      <c r="M30" s="40"/>
    </row>
    <row r="31" ht="30" customHeight="1" spans="1:13">
      <c r="A31" s="33" t="s">
        <v>58</v>
      </c>
      <c r="B31" s="34" t="s">
        <v>54</v>
      </c>
      <c r="C31" s="34" t="s">
        <v>59</v>
      </c>
      <c r="D31" s="30" t="s">
        <v>60</v>
      </c>
      <c r="E31" s="31" t="s">
        <v>61</v>
      </c>
      <c r="F31" s="32">
        <v>17359516568</v>
      </c>
      <c r="G31" s="34" t="s">
        <v>27</v>
      </c>
      <c r="H31" s="34">
        <v>6401</v>
      </c>
      <c r="I31" s="34"/>
      <c r="J31" s="46"/>
      <c r="K31" s="40"/>
      <c r="L31" s="40"/>
      <c r="M31" s="40"/>
    </row>
    <row r="32" ht="30" customHeight="1" spans="1:13">
      <c r="A32" s="33" t="s">
        <v>62</v>
      </c>
      <c r="B32" s="34" t="s">
        <v>54</v>
      </c>
      <c r="C32" s="34" t="s">
        <v>63</v>
      </c>
      <c r="D32" s="30" t="s">
        <v>64</v>
      </c>
      <c r="E32" s="31" t="s">
        <v>65</v>
      </c>
      <c r="F32" s="32">
        <v>13358386801</v>
      </c>
      <c r="G32" s="34" t="s">
        <v>27</v>
      </c>
      <c r="H32" s="34">
        <v>844</v>
      </c>
      <c r="I32" s="34"/>
      <c r="J32" s="46"/>
      <c r="K32" s="40"/>
      <c r="L32" s="40"/>
      <c r="M32" s="40"/>
    </row>
    <row r="33" ht="30" customHeight="1" spans="1:13">
      <c r="A33" s="33" t="s">
        <v>66</v>
      </c>
      <c r="B33" s="34" t="s">
        <v>67</v>
      </c>
      <c r="C33" s="34" t="s">
        <v>68</v>
      </c>
      <c r="D33" s="30" t="s">
        <v>69</v>
      </c>
      <c r="E33" s="31" t="s">
        <v>70</v>
      </c>
      <c r="F33" s="32">
        <v>13962793379</v>
      </c>
      <c r="G33" s="34" t="s">
        <v>27</v>
      </c>
      <c r="H33" s="34">
        <v>4463</v>
      </c>
      <c r="I33" s="34"/>
      <c r="J33" s="46"/>
      <c r="K33" s="40"/>
      <c r="L33" s="40"/>
      <c r="M33" s="40"/>
    </row>
    <row r="34" ht="30" customHeight="1" spans="1:13">
      <c r="A34" s="33" t="s">
        <v>71</v>
      </c>
      <c r="B34" s="34" t="s">
        <v>72</v>
      </c>
      <c r="C34" s="34" t="s">
        <v>73</v>
      </c>
      <c r="D34" s="30" t="s">
        <v>74</v>
      </c>
      <c r="E34" s="31" t="s">
        <v>75</v>
      </c>
      <c r="F34" s="32">
        <v>13582847708</v>
      </c>
      <c r="G34" s="34" t="s">
        <v>27</v>
      </c>
      <c r="H34" s="34">
        <v>11195</v>
      </c>
      <c r="I34" s="34"/>
      <c r="J34" s="46"/>
      <c r="K34" s="40"/>
      <c r="L34" s="40"/>
      <c r="M34" s="40"/>
    </row>
    <row r="35" ht="30" customHeight="1" spans="1:13">
      <c r="A35" s="33" t="s">
        <v>76</v>
      </c>
      <c r="B35" s="34" t="s">
        <v>77</v>
      </c>
      <c r="C35" s="34" t="s">
        <v>78</v>
      </c>
      <c r="D35" s="30" t="s">
        <v>79</v>
      </c>
      <c r="E35" s="31" t="s">
        <v>80</v>
      </c>
      <c r="F35" s="32">
        <v>18349110302</v>
      </c>
      <c r="G35" s="34" t="s">
        <v>27</v>
      </c>
      <c r="H35" s="34">
        <v>7824</v>
      </c>
      <c r="I35" s="34"/>
      <c r="J35" s="46"/>
      <c r="K35" s="40"/>
      <c r="L35" s="40"/>
      <c r="M35" s="40"/>
    </row>
    <row r="36" ht="30" customHeight="1" spans="1:13">
      <c r="A36" s="33" t="s">
        <v>81</v>
      </c>
      <c r="B36" s="34" t="s">
        <v>82</v>
      </c>
      <c r="C36" s="34" t="s">
        <v>83</v>
      </c>
      <c r="D36" s="30" t="s">
        <v>84</v>
      </c>
      <c r="E36" s="31" t="s">
        <v>85</v>
      </c>
      <c r="F36" s="32">
        <v>13949856320</v>
      </c>
      <c r="G36" s="34" t="s">
        <v>27</v>
      </c>
      <c r="H36" s="34">
        <v>8747</v>
      </c>
      <c r="I36" s="34"/>
      <c r="J36" s="46"/>
      <c r="K36" s="40"/>
      <c r="L36" s="40"/>
      <c r="M36" s="40"/>
    </row>
    <row r="37" spans="3:9">
      <c r="C37" s="1"/>
      <c r="D37" s="1"/>
      <c r="E37" s="1"/>
      <c r="F37" s="1"/>
      <c r="G37" s="1"/>
      <c r="H37" s="1"/>
      <c r="I37" s="1"/>
    </row>
    <row r="38" ht="35.15" customHeight="1" spans="3:10">
      <c r="C38" s="1"/>
      <c r="D38" s="1"/>
      <c r="E38" s="1"/>
      <c r="G38" s="37" t="s">
        <v>86</v>
      </c>
      <c r="H38" s="37"/>
      <c r="I38" s="37"/>
      <c r="J38" s="37"/>
    </row>
    <row r="39" ht="35.15" customHeight="1" spans="3:10">
      <c r="C39" s="1"/>
      <c r="D39" s="1"/>
      <c r="E39" s="1"/>
      <c r="G39" s="38" t="s">
        <v>87</v>
      </c>
      <c r="H39" s="38"/>
      <c r="I39" s="38"/>
      <c r="J39" s="38"/>
    </row>
    <row r="40" ht="35.15" customHeight="1" spans="3:10">
      <c r="C40" s="1"/>
      <c r="D40" s="1"/>
      <c r="E40" s="1"/>
      <c r="G40" s="37" t="s">
        <v>88</v>
      </c>
      <c r="H40" s="37"/>
      <c r="I40" s="37"/>
      <c r="J40" s="37"/>
    </row>
    <row r="41" ht="35.15" customHeight="1" spans="3:10">
      <c r="C41" s="1"/>
      <c r="D41" s="1"/>
      <c r="E41" s="1"/>
      <c r="G41" s="38" t="s">
        <v>89</v>
      </c>
      <c r="H41" s="38"/>
      <c r="I41" s="38"/>
      <c r="J41" s="38"/>
    </row>
  </sheetData>
  <mergeCells count="12">
    <mergeCell ref="A1:I1"/>
    <mergeCell ref="A11:J11"/>
    <mergeCell ref="B12:F12"/>
    <mergeCell ref="G38:J38"/>
    <mergeCell ref="G39:J39"/>
    <mergeCell ref="G40:J40"/>
    <mergeCell ref="G41:J41"/>
    <mergeCell ref="A12:A13"/>
    <mergeCell ref="G12:G13"/>
    <mergeCell ref="H12:H13"/>
    <mergeCell ref="I12:I13"/>
    <mergeCell ref="J12:J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83"/>
  <sheetViews>
    <sheetView topLeftCell="A64" workbookViewId="0">
      <pane xSplit="7" topLeftCell="H1" activePane="topRight" state="frozen"/>
      <selection/>
      <selection pane="topRight" activeCell="L38" sqref="L38"/>
    </sheetView>
  </sheetViews>
  <sheetFormatPr defaultColWidth="9" defaultRowHeight="14.25"/>
  <cols>
    <col min="2" max="2" width="11.25" style="2" customWidth="1"/>
    <col min="3" max="3" width="14.8333333333333" style="2" customWidth="1"/>
    <col min="4" max="4" width="20.5" style="2" customWidth="1"/>
    <col min="5" max="5" width="12.5833333333333" style="2" customWidth="1"/>
    <col min="6" max="6" width="13.5833333333333" style="2" customWidth="1"/>
    <col min="7" max="7" width="10.0833333333333" style="2" customWidth="1"/>
    <col min="8" max="8" width="16.3333333333333" style="2" customWidth="1"/>
    <col min="9" max="9" width="11" style="2" customWidth="1"/>
  </cols>
  <sheetData>
    <row r="1" s="1" customFormat="1" ht="15" spans="2:9">
      <c r="B1" s="3" t="s">
        <v>90</v>
      </c>
      <c r="C1" s="3" t="s">
        <v>91</v>
      </c>
      <c r="D1" s="3" t="s">
        <v>92</v>
      </c>
      <c r="E1" s="3" t="s">
        <v>93</v>
      </c>
      <c r="F1" s="4" t="s">
        <v>94</v>
      </c>
      <c r="G1" s="4" t="s">
        <v>95</v>
      </c>
      <c r="H1" s="4" t="s">
        <v>96</v>
      </c>
      <c r="I1" s="3" t="s">
        <v>97</v>
      </c>
    </row>
    <row r="2" spans="2:9">
      <c r="B2" s="5" t="s">
        <v>22</v>
      </c>
      <c r="C2" s="5" t="s">
        <v>98</v>
      </c>
      <c r="D2" s="5" t="s">
        <v>99</v>
      </c>
      <c r="E2" s="5">
        <v>16.4</v>
      </c>
      <c r="F2" s="6">
        <v>357600</v>
      </c>
      <c r="G2" s="5" t="s">
        <v>100</v>
      </c>
      <c r="H2" s="6">
        <v>5864.64</v>
      </c>
      <c r="I2" s="7" t="s">
        <v>101</v>
      </c>
    </row>
    <row r="3" spans="2:9">
      <c r="B3" s="5" t="s">
        <v>22</v>
      </c>
      <c r="C3" s="5" t="s">
        <v>102</v>
      </c>
      <c r="D3" s="5" t="s">
        <v>103</v>
      </c>
      <c r="E3" s="5">
        <v>24</v>
      </c>
      <c r="F3" s="6">
        <v>974236</v>
      </c>
      <c r="G3" s="5" t="s">
        <v>100</v>
      </c>
      <c r="H3" s="6">
        <v>23381.664</v>
      </c>
      <c r="I3" s="7" t="s">
        <v>101</v>
      </c>
    </row>
    <row r="4" spans="2:9">
      <c r="B4" s="5" t="s">
        <v>22</v>
      </c>
      <c r="C4" s="5" t="s">
        <v>104</v>
      </c>
      <c r="D4" s="5" t="s">
        <v>105</v>
      </c>
      <c r="E4" s="5">
        <v>36</v>
      </c>
      <c r="F4" s="6">
        <v>103340</v>
      </c>
      <c r="G4" s="5" t="s">
        <v>100</v>
      </c>
      <c r="H4" s="6">
        <v>3720.24</v>
      </c>
      <c r="I4" s="7" t="s">
        <v>101</v>
      </c>
    </row>
    <row r="5" spans="2:9">
      <c r="B5" s="5" t="s">
        <v>22</v>
      </c>
      <c r="C5" s="5" t="s">
        <v>106</v>
      </c>
      <c r="D5" s="5" t="s">
        <v>107</v>
      </c>
      <c r="E5" s="5">
        <v>52.5</v>
      </c>
      <c r="F5" s="6">
        <v>159934</v>
      </c>
      <c r="G5" s="5" t="s">
        <v>100</v>
      </c>
      <c r="H5" s="6">
        <v>8396.535</v>
      </c>
      <c r="I5" s="7" t="s">
        <v>101</v>
      </c>
    </row>
    <row r="6" spans="2:9">
      <c r="B6" s="5" t="s">
        <v>28</v>
      </c>
      <c r="C6" s="5" t="s">
        <v>108</v>
      </c>
      <c r="D6" s="5" t="s">
        <v>109</v>
      </c>
      <c r="E6" s="5">
        <v>16.5</v>
      </c>
      <c r="F6" s="6">
        <f>174847+295652</f>
        <v>470499</v>
      </c>
      <c r="G6" s="5" t="s">
        <v>100</v>
      </c>
      <c r="H6" s="6">
        <v>7763.23</v>
      </c>
      <c r="I6" s="7" t="s">
        <v>110</v>
      </c>
    </row>
    <row r="7" spans="2:9">
      <c r="B7" s="5" t="s">
        <v>28</v>
      </c>
      <c r="C7" s="5" t="s">
        <v>111</v>
      </c>
      <c r="D7" s="5" t="s">
        <v>112</v>
      </c>
      <c r="E7" s="5">
        <v>24</v>
      </c>
      <c r="F7" s="6">
        <f>345043+412418</f>
        <v>757461</v>
      </c>
      <c r="G7" s="5" t="s">
        <v>100</v>
      </c>
      <c r="H7" s="6">
        <v>18179.03</v>
      </c>
      <c r="I7" s="7" t="s">
        <v>110</v>
      </c>
    </row>
    <row r="8" spans="2:9">
      <c r="B8" s="5" t="s">
        <v>28</v>
      </c>
      <c r="C8" s="5" t="s">
        <v>113</v>
      </c>
      <c r="D8" s="5" t="s">
        <v>114</v>
      </c>
      <c r="E8" s="5">
        <v>275</v>
      </c>
      <c r="F8" s="6">
        <v>3182</v>
      </c>
      <c r="G8" s="5" t="s">
        <v>100</v>
      </c>
      <c r="H8" s="6">
        <v>875.05</v>
      </c>
      <c r="I8" s="7" t="s">
        <v>101</v>
      </c>
    </row>
    <row r="9" spans="2:9">
      <c r="B9" s="5" t="s">
        <v>28</v>
      </c>
      <c r="C9" s="5" t="s">
        <v>115</v>
      </c>
      <c r="D9" s="5" t="s">
        <v>116</v>
      </c>
      <c r="E9" s="5">
        <v>114</v>
      </c>
      <c r="F9" s="6">
        <v>5232</v>
      </c>
      <c r="G9" s="5" t="s">
        <v>100</v>
      </c>
      <c r="H9" s="6">
        <v>612.14</v>
      </c>
      <c r="I9" s="7" t="s">
        <v>101</v>
      </c>
    </row>
    <row r="10" spans="2:9">
      <c r="B10" s="5" t="s">
        <v>28</v>
      </c>
      <c r="C10" s="5" t="s">
        <v>117</v>
      </c>
      <c r="D10" s="5" t="s">
        <v>118</v>
      </c>
      <c r="E10" s="5">
        <v>90</v>
      </c>
      <c r="F10" s="6">
        <v>2959</v>
      </c>
      <c r="G10" s="5" t="s">
        <v>100</v>
      </c>
      <c r="H10" s="6">
        <v>266.31</v>
      </c>
      <c r="I10" s="7" t="s">
        <v>101</v>
      </c>
    </row>
    <row r="11" spans="2:9">
      <c r="B11" s="7" t="s">
        <v>59</v>
      </c>
      <c r="C11" s="7" t="s">
        <v>119</v>
      </c>
      <c r="D11" s="7" t="s">
        <v>120</v>
      </c>
      <c r="E11" s="7" t="s">
        <v>121</v>
      </c>
      <c r="F11" s="8">
        <v>195443</v>
      </c>
      <c r="G11" s="7" t="s">
        <v>100</v>
      </c>
      <c r="H11" s="8">
        <f>F11*11/1000</f>
        <v>2149.873</v>
      </c>
      <c r="I11" s="7" t="s">
        <v>101</v>
      </c>
    </row>
    <row r="12" spans="2:9">
      <c r="B12" s="7" t="s">
        <v>59</v>
      </c>
      <c r="C12" s="7" t="s">
        <v>122</v>
      </c>
      <c r="D12" s="7" t="s">
        <v>123</v>
      </c>
      <c r="E12" s="7" t="s">
        <v>124</v>
      </c>
      <c r="F12" s="8">
        <v>136707</v>
      </c>
      <c r="G12" s="7" t="s">
        <v>100</v>
      </c>
      <c r="H12" s="8">
        <f>F12*14.6/1000</f>
        <v>1995.9222</v>
      </c>
      <c r="I12" s="7" t="s">
        <v>101</v>
      </c>
    </row>
    <row r="13" spans="2:9">
      <c r="B13" s="7" t="s">
        <v>59</v>
      </c>
      <c r="C13" s="7" t="s">
        <v>125</v>
      </c>
      <c r="D13" s="7" t="s">
        <v>107</v>
      </c>
      <c r="E13" s="7" t="s">
        <v>126</v>
      </c>
      <c r="F13" s="8">
        <v>71395</v>
      </c>
      <c r="G13" s="7" t="s">
        <v>100</v>
      </c>
      <c r="H13" s="8">
        <f>F13*31.6/1000</f>
        <v>2256.082</v>
      </c>
      <c r="I13" s="7" t="s">
        <v>101</v>
      </c>
    </row>
    <row r="14" spans="2:9">
      <c r="B14" s="7" t="s">
        <v>83</v>
      </c>
      <c r="C14" s="7" t="s">
        <v>119</v>
      </c>
      <c r="D14" s="7" t="s">
        <v>120</v>
      </c>
      <c r="E14" s="7" t="s">
        <v>121</v>
      </c>
      <c r="F14" s="8">
        <v>59529</v>
      </c>
      <c r="G14" s="7" t="s">
        <v>100</v>
      </c>
      <c r="H14" s="8">
        <v>654.819</v>
      </c>
      <c r="I14" s="7" t="s">
        <v>101</v>
      </c>
    </row>
    <row r="15" spans="2:9">
      <c r="B15" s="7" t="s">
        <v>83</v>
      </c>
      <c r="C15" s="7" t="s">
        <v>122</v>
      </c>
      <c r="D15" s="7" t="s">
        <v>123</v>
      </c>
      <c r="E15" s="7" t="s">
        <v>124</v>
      </c>
      <c r="F15" s="8">
        <v>386973</v>
      </c>
      <c r="G15" s="7" t="s">
        <v>100</v>
      </c>
      <c r="H15" s="8">
        <v>5649.8058</v>
      </c>
      <c r="I15" s="7" t="s">
        <v>101</v>
      </c>
    </row>
    <row r="16" spans="2:9">
      <c r="B16" s="7" t="s">
        <v>83</v>
      </c>
      <c r="C16" s="7" t="s">
        <v>127</v>
      </c>
      <c r="D16" s="7" t="s">
        <v>107</v>
      </c>
      <c r="E16" s="7" t="s">
        <v>128</v>
      </c>
      <c r="F16" s="8">
        <v>49922</v>
      </c>
      <c r="G16" s="7" t="s">
        <v>100</v>
      </c>
      <c r="H16" s="8">
        <v>1587.5196</v>
      </c>
      <c r="I16" s="7" t="s">
        <v>101</v>
      </c>
    </row>
    <row r="17" spans="2:9">
      <c r="B17" s="7" t="s">
        <v>83</v>
      </c>
      <c r="C17" s="7" t="s">
        <v>129</v>
      </c>
      <c r="D17" s="7" t="s">
        <v>107</v>
      </c>
      <c r="E17" s="7" t="s">
        <v>130</v>
      </c>
      <c r="F17" s="8">
        <v>9683</v>
      </c>
      <c r="G17" s="7" t="s">
        <v>100</v>
      </c>
      <c r="H17" s="8">
        <v>305.0145</v>
      </c>
      <c r="I17" s="7" t="s">
        <v>101</v>
      </c>
    </row>
    <row r="18" spans="2:9">
      <c r="B18" s="7" t="s">
        <v>83</v>
      </c>
      <c r="C18" s="7" t="s">
        <v>131</v>
      </c>
      <c r="D18" s="7" t="s">
        <v>132</v>
      </c>
      <c r="E18" s="7" t="s">
        <v>133</v>
      </c>
      <c r="F18" s="8">
        <v>401</v>
      </c>
      <c r="G18" s="7" t="s">
        <v>100</v>
      </c>
      <c r="H18" s="8">
        <v>36.09</v>
      </c>
      <c r="I18" s="7" t="s">
        <v>110</v>
      </c>
    </row>
    <row r="19" spans="2:9">
      <c r="B19" s="7" t="s">
        <v>83</v>
      </c>
      <c r="C19" s="7" t="s">
        <v>134</v>
      </c>
      <c r="D19" s="7" t="s">
        <v>135</v>
      </c>
      <c r="E19" s="7" t="s">
        <v>136</v>
      </c>
      <c r="F19" s="8">
        <v>3581</v>
      </c>
      <c r="G19" s="7" t="s">
        <v>100</v>
      </c>
      <c r="H19" s="8">
        <v>418.977</v>
      </c>
      <c r="I19" s="7" t="s">
        <v>101</v>
      </c>
    </row>
    <row r="20" spans="2:9">
      <c r="B20" s="7" t="s">
        <v>83</v>
      </c>
      <c r="C20" s="7" t="s">
        <v>137</v>
      </c>
      <c r="D20" s="7" t="s">
        <v>138</v>
      </c>
      <c r="E20" s="7" t="s">
        <v>139</v>
      </c>
      <c r="F20" s="8">
        <v>529</v>
      </c>
      <c r="G20" s="7" t="s">
        <v>100</v>
      </c>
      <c r="H20" s="8">
        <v>95.22</v>
      </c>
      <c r="I20" s="7" t="s">
        <v>101</v>
      </c>
    </row>
    <row r="21" spans="2:9">
      <c r="B21" s="5" t="s">
        <v>31</v>
      </c>
      <c r="C21" s="5" t="s">
        <v>129</v>
      </c>
      <c r="D21" s="5" t="s">
        <v>107</v>
      </c>
      <c r="E21" s="5" t="s">
        <v>130</v>
      </c>
      <c r="F21" s="6">
        <v>263328</v>
      </c>
      <c r="G21" s="5" t="s">
        <v>100</v>
      </c>
      <c r="H21" s="6">
        <f>F21*31.5/1000</f>
        <v>8294.832</v>
      </c>
      <c r="I21" s="7" t="s">
        <v>101</v>
      </c>
    </row>
    <row r="22" spans="2:9">
      <c r="B22" s="5" t="s">
        <v>31</v>
      </c>
      <c r="C22" s="5" t="s">
        <v>122</v>
      </c>
      <c r="D22" s="5" t="s">
        <v>123</v>
      </c>
      <c r="E22" s="5" t="s">
        <v>124</v>
      </c>
      <c r="F22" s="6">
        <v>645209</v>
      </c>
      <c r="G22" s="5" t="s">
        <v>100</v>
      </c>
      <c r="H22" s="6">
        <f>F22*14.6/1000</f>
        <v>9420.0514</v>
      </c>
      <c r="I22" s="7" t="s">
        <v>101</v>
      </c>
    </row>
    <row r="23" spans="2:9">
      <c r="B23" s="5" t="s">
        <v>31</v>
      </c>
      <c r="C23" s="5" t="s">
        <v>119</v>
      </c>
      <c r="D23" s="5" t="s">
        <v>120</v>
      </c>
      <c r="E23" s="5" t="s">
        <v>121</v>
      </c>
      <c r="F23" s="6">
        <v>576155</v>
      </c>
      <c r="G23" s="5" t="s">
        <v>100</v>
      </c>
      <c r="H23" s="6">
        <f>F23*11/1000</f>
        <v>6337.705</v>
      </c>
      <c r="I23" s="7" t="s">
        <v>101</v>
      </c>
    </row>
    <row r="24" spans="2:9">
      <c r="B24" s="5" t="s">
        <v>31</v>
      </c>
      <c r="C24" s="5" t="s">
        <v>134</v>
      </c>
      <c r="D24" s="5" t="s">
        <v>135</v>
      </c>
      <c r="E24" s="5" t="s">
        <v>136</v>
      </c>
      <c r="F24" s="6">
        <v>50978</v>
      </c>
      <c r="G24" s="5" t="s">
        <v>100</v>
      </c>
      <c r="H24" s="6">
        <f>F24*117/1000</f>
        <v>5964.426</v>
      </c>
      <c r="I24" s="7" t="s">
        <v>101</v>
      </c>
    </row>
    <row r="25" spans="2:9">
      <c r="B25" s="5" t="s">
        <v>34</v>
      </c>
      <c r="C25" s="5" t="s">
        <v>140</v>
      </c>
      <c r="D25" s="5" t="s">
        <v>141</v>
      </c>
      <c r="E25" s="5" t="s">
        <v>126</v>
      </c>
      <c r="F25" s="9">
        <v>19578</v>
      </c>
      <c r="G25" s="5" t="s">
        <v>100</v>
      </c>
      <c r="H25" s="10">
        <v>618.6648</v>
      </c>
      <c r="I25" s="7" t="s">
        <v>110</v>
      </c>
    </row>
    <row r="26" spans="2:9">
      <c r="B26" s="5" t="s">
        <v>34</v>
      </c>
      <c r="C26" s="5" t="s">
        <v>142</v>
      </c>
      <c r="D26" s="5" t="s">
        <v>143</v>
      </c>
      <c r="E26" s="5" t="s">
        <v>124</v>
      </c>
      <c r="F26" s="9">
        <v>52558</v>
      </c>
      <c r="G26" s="5" t="s">
        <v>100</v>
      </c>
      <c r="H26" s="10">
        <v>767.3468</v>
      </c>
      <c r="I26" s="7" t="s">
        <v>110</v>
      </c>
    </row>
    <row r="27" spans="2:9">
      <c r="B27" s="5" t="s">
        <v>34</v>
      </c>
      <c r="C27" s="5" t="s">
        <v>144</v>
      </c>
      <c r="D27" s="5" t="s">
        <v>145</v>
      </c>
      <c r="E27" s="5" t="s">
        <v>121</v>
      </c>
      <c r="F27" s="9">
        <v>73376</v>
      </c>
      <c r="G27" s="5" t="s">
        <v>100</v>
      </c>
      <c r="H27" s="10">
        <v>807.136</v>
      </c>
      <c r="I27" s="7" t="s">
        <v>110</v>
      </c>
    </row>
    <row r="28" spans="2:9">
      <c r="B28" s="5" t="s">
        <v>34</v>
      </c>
      <c r="C28" s="5" t="s">
        <v>146</v>
      </c>
      <c r="D28" s="5" t="s">
        <v>147</v>
      </c>
      <c r="E28" s="5" t="s">
        <v>126</v>
      </c>
      <c r="F28" s="9">
        <v>102378</v>
      </c>
      <c r="G28" s="5" t="s">
        <v>100</v>
      </c>
      <c r="H28" s="10">
        <v>3235.1448</v>
      </c>
      <c r="I28" s="7" t="s">
        <v>110</v>
      </c>
    </row>
    <row r="29" spans="2:9">
      <c r="B29" s="5" t="s">
        <v>34</v>
      </c>
      <c r="C29" s="5" t="s">
        <v>119</v>
      </c>
      <c r="D29" s="5" t="s">
        <v>120</v>
      </c>
      <c r="E29" s="5" t="s">
        <v>121</v>
      </c>
      <c r="F29" s="9">
        <v>29837</v>
      </c>
      <c r="G29" s="5" t="s">
        <v>100</v>
      </c>
      <c r="H29" s="10">
        <v>328.207</v>
      </c>
      <c r="I29" s="7" t="s">
        <v>101</v>
      </c>
    </row>
    <row r="30" spans="2:9">
      <c r="B30" s="5" t="s">
        <v>34</v>
      </c>
      <c r="C30" s="5" t="s">
        <v>122</v>
      </c>
      <c r="D30" s="5" t="s">
        <v>123</v>
      </c>
      <c r="E30" s="5" t="s">
        <v>124</v>
      </c>
      <c r="F30" s="9">
        <v>64654</v>
      </c>
      <c r="G30" s="5" t="s">
        <v>100</v>
      </c>
      <c r="H30" s="10">
        <v>943.9484</v>
      </c>
      <c r="I30" s="7" t="s">
        <v>101</v>
      </c>
    </row>
    <row r="31" spans="2:9">
      <c r="B31" s="5" t="s">
        <v>34</v>
      </c>
      <c r="C31" s="5" t="s">
        <v>125</v>
      </c>
      <c r="D31" s="5" t="s">
        <v>107</v>
      </c>
      <c r="E31" s="9" t="s">
        <v>126</v>
      </c>
      <c r="F31" s="9">
        <v>24188</v>
      </c>
      <c r="G31" s="5" t="s">
        <v>100</v>
      </c>
      <c r="H31" s="10">
        <v>764.3408</v>
      </c>
      <c r="I31" s="7" t="s">
        <v>101</v>
      </c>
    </row>
    <row r="32" spans="2:9">
      <c r="B32" s="5" t="s">
        <v>34</v>
      </c>
      <c r="C32" s="5" t="s">
        <v>148</v>
      </c>
      <c r="D32" s="5" t="s">
        <v>149</v>
      </c>
      <c r="E32" s="5" t="s">
        <v>121</v>
      </c>
      <c r="F32" s="9">
        <v>43580</v>
      </c>
      <c r="G32" s="5" t="s">
        <v>100</v>
      </c>
      <c r="H32" s="10">
        <v>479.38</v>
      </c>
      <c r="I32" s="7" t="s">
        <v>101</v>
      </c>
    </row>
    <row r="33" spans="2:9">
      <c r="B33" s="5" t="s">
        <v>34</v>
      </c>
      <c r="C33" s="5" t="s">
        <v>150</v>
      </c>
      <c r="D33" s="5" t="s">
        <v>151</v>
      </c>
      <c r="E33" s="5" t="s">
        <v>124</v>
      </c>
      <c r="F33" s="9">
        <v>44511</v>
      </c>
      <c r="G33" s="5" t="s">
        <v>100</v>
      </c>
      <c r="H33" s="10">
        <v>649.8606</v>
      </c>
      <c r="I33" s="7" t="s">
        <v>101</v>
      </c>
    </row>
    <row r="34" spans="2:9">
      <c r="B34" s="5" t="s">
        <v>34</v>
      </c>
      <c r="C34" s="5" t="s">
        <v>152</v>
      </c>
      <c r="D34" s="5" t="s">
        <v>153</v>
      </c>
      <c r="E34" s="9" t="s">
        <v>126</v>
      </c>
      <c r="F34" s="9">
        <v>18280</v>
      </c>
      <c r="G34" s="5" t="s">
        <v>100</v>
      </c>
      <c r="H34" s="10">
        <v>577.648</v>
      </c>
      <c r="I34" s="7" t="s">
        <v>101</v>
      </c>
    </row>
    <row r="35" spans="2:9">
      <c r="B35" s="7" t="s">
        <v>68</v>
      </c>
      <c r="C35" s="7" t="s">
        <v>122</v>
      </c>
      <c r="D35" s="7" t="s">
        <v>154</v>
      </c>
      <c r="E35" s="11" t="s">
        <v>124</v>
      </c>
      <c r="F35" s="11">
        <v>113673</v>
      </c>
      <c r="G35" s="7" t="s">
        <v>100</v>
      </c>
      <c r="H35" s="12">
        <v>1659</v>
      </c>
      <c r="I35" s="7" t="s">
        <v>101</v>
      </c>
    </row>
    <row r="36" spans="2:9">
      <c r="B36" s="7" t="s">
        <v>68</v>
      </c>
      <c r="C36" s="7" t="s">
        <v>129</v>
      </c>
      <c r="D36" s="7" t="s">
        <v>107</v>
      </c>
      <c r="E36" s="11" t="s">
        <v>130</v>
      </c>
      <c r="F36" s="11">
        <v>50309</v>
      </c>
      <c r="G36" s="7" t="s">
        <v>100</v>
      </c>
      <c r="H36" s="12">
        <v>1584</v>
      </c>
      <c r="I36" s="7" t="s">
        <v>101</v>
      </c>
    </row>
    <row r="37" spans="2:9">
      <c r="B37" s="7" t="s">
        <v>68</v>
      </c>
      <c r="C37" s="7" t="s">
        <v>119</v>
      </c>
      <c r="D37" s="7" t="s">
        <v>155</v>
      </c>
      <c r="E37" s="11" t="s">
        <v>121</v>
      </c>
      <c r="F37" s="11">
        <v>80592</v>
      </c>
      <c r="G37" s="7" t="s">
        <v>100</v>
      </c>
      <c r="H37" s="12">
        <v>886</v>
      </c>
      <c r="I37" s="7" t="s">
        <v>101</v>
      </c>
    </row>
    <row r="38" spans="2:9">
      <c r="B38" s="7" t="s">
        <v>68</v>
      </c>
      <c r="C38" s="7" t="s">
        <v>134</v>
      </c>
      <c r="D38" s="7" t="s">
        <v>135</v>
      </c>
      <c r="E38" s="11" t="s">
        <v>136</v>
      </c>
      <c r="F38" s="11">
        <v>2878</v>
      </c>
      <c r="G38" s="7" t="s">
        <v>100</v>
      </c>
      <c r="H38" s="12">
        <v>336</v>
      </c>
      <c r="I38" s="7" t="s">
        <v>101</v>
      </c>
    </row>
    <row r="39" spans="2:9">
      <c r="B39" s="13" t="s">
        <v>55</v>
      </c>
      <c r="C39" s="5" t="s">
        <v>119</v>
      </c>
      <c r="D39" s="5" t="s">
        <v>120</v>
      </c>
      <c r="E39" s="9" t="s">
        <v>121</v>
      </c>
      <c r="F39" s="9">
        <f>313636+49279</f>
        <v>362915</v>
      </c>
      <c r="G39" s="5" t="s">
        <v>100</v>
      </c>
      <c r="H39" s="10">
        <v>3992.065</v>
      </c>
      <c r="I39" s="7" t="s">
        <v>101</v>
      </c>
    </row>
    <row r="40" spans="2:9">
      <c r="B40" s="13" t="s">
        <v>55</v>
      </c>
      <c r="C40" s="5" t="s">
        <v>122</v>
      </c>
      <c r="D40" s="5" t="s">
        <v>123</v>
      </c>
      <c r="E40" s="9" t="s">
        <v>124</v>
      </c>
      <c r="F40" s="9">
        <f>65630+36986</f>
        <v>102616</v>
      </c>
      <c r="G40" s="5" t="s">
        <v>100</v>
      </c>
      <c r="H40" s="10">
        <v>1498.1936</v>
      </c>
      <c r="I40" s="7" t="s">
        <v>101</v>
      </c>
    </row>
    <row r="41" spans="2:9">
      <c r="B41" s="13" t="s">
        <v>55</v>
      </c>
      <c r="C41" s="5" t="s">
        <v>125</v>
      </c>
      <c r="D41" s="5" t="s">
        <v>107</v>
      </c>
      <c r="E41" s="9" t="s">
        <v>126</v>
      </c>
      <c r="F41" s="9">
        <f>66455+15823</f>
        <v>82278</v>
      </c>
      <c r="G41" s="5" t="s">
        <v>100</v>
      </c>
      <c r="H41" s="10">
        <v>2599.9848</v>
      </c>
      <c r="I41" s="7" t="s">
        <v>101</v>
      </c>
    </row>
    <row r="42" spans="2:9">
      <c r="B42" s="13" t="s">
        <v>55</v>
      </c>
      <c r="C42" s="5" t="s">
        <v>134</v>
      </c>
      <c r="D42" s="5" t="s">
        <v>135</v>
      </c>
      <c r="E42" s="9" t="s">
        <v>136</v>
      </c>
      <c r="F42" s="9">
        <f>13171+4444</f>
        <v>17615</v>
      </c>
      <c r="G42" s="5" t="s">
        <v>100</v>
      </c>
      <c r="H42" s="10">
        <v>2060.955</v>
      </c>
      <c r="I42" s="7" t="s">
        <v>101</v>
      </c>
    </row>
    <row r="43" spans="2:9">
      <c r="B43" s="5" t="s">
        <v>59</v>
      </c>
      <c r="C43" s="5" t="s">
        <v>119</v>
      </c>
      <c r="D43" s="5" t="s">
        <v>120</v>
      </c>
      <c r="E43" s="9" t="s">
        <v>121</v>
      </c>
      <c r="F43" s="9">
        <v>195443</v>
      </c>
      <c r="G43" s="5" t="s">
        <v>100</v>
      </c>
      <c r="H43" s="10">
        <f>F43*11/1000</f>
        <v>2149.873</v>
      </c>
      <c r="I43" s="7" t="s">
        <v>101</v>
      </c>
    </row>
    <row r="44" spans="2:9">
      <c r="B44" s="5" t="s">
        <v>59</v>
      </c>
      <c r="C44" s="5" t="s">
        <v>122</v>
      </c>
      <c r="D44" s="5" t="s">
        <v>123</v>
      </c>
      <c r="E44" s="9" t="s">
        <v>124</v>
      </c>
      <c r="F44" s="9">
        <v>136707</v>
      </c>
      <c r="G44" s="5" t="s">
        <v>100</v>
      </c>
      <c r="H44" s="10">
        <f>F44*14.6/1000</f>
        <v>1995.9222</v>
      </c>
      <c r="I44" s="7" t="s">
        <v>101</v>
      </c>
    </row>
    <row r="45" spans="2:9">
      <c r="B45" s="5" t="s">
        <v>59</v>
      </c>
      <c r="C45" s="5" t="s">
        <v>125</v>
      </c>
      <c r="D45" s="5" t="s">
        <v>107</v>
      </c>
      <c r="E45" s="9" t="s">
        <v>126</v>
      </c>
      <c r="F45" s="9">
        <v>71395</v>
      </c>
      <c r="G45" s="5" t="s">
        <v>100</v>
      </c>
      <c r="H45" s="10">
        <f>F45*31.6/1000</f>
        <v>2256.082</v>
      </c>
      <c r="I45" s="7" t="s">
        <v>101</v>
      </c>
    </row>
    <row r="46" spans="2:9">
      <c r="B46" s="5" t="s">
        <v>39</v>
      </c>
      <c r="C46" s="5" t="s">
        <v>102</v>
      </c>
      <c r="D46" s="5" t="s">
        <v>103</v>
      </c>
      <c r="E46" s="9" t="s">
        <v>156</v>
      </c>
      <c r="F46" s="9">
        <v>394227</v>
      </c>
      <c r="G46" s="5" t="s">
        <v>100</v>
      </c>
      <c r="H46" s="10">
        <v>9461</v>
      </c>
      <c r="I46" s="7" t="s">
        <v>101</v>
      </c>
    </row>
    <row r="47" spans="2:9">
      <c r="B47" s="5" t="s">
        <v>39</v>
      </c>
      <c r="C47" s="5" t="s">
        <v>98</v>
      </c>
      <c r="D47" s="5" t="s">
        <v>99</v>
      </c>
      <c r="E47" s="9" t="s">
        <v>157</v>
      </c>
      <c r="F47" s="9">
        <v>252043</v>
      </c>
      <c r="G47" s="5" t="s">
        <v>100</v>
      </c>
      <c r="H47" s="10">
        <v>4133</v>
      </c>
      <c r="I47" s="7" t="s">
        <v>101</v>
      </c>
    </row>
    <row r="48" spans="2:9">
      <c r="B48" s="5" t="s">
        <v>39</v>
      </c>
      <c r="C48" s="5" t="s">
        <v>158</v>
      </c>
      <c r="D48" s="5" t="s">
        <v>99</v>
      </c>
      <c r="E48" s="9" t="s">
        <v>159</v>
      </c>
      <c r="F48" s="9">
        <v>187987</v>
      </c>
      <c r="G48" s="5" t="s">
        <v>100</v>
      </c>
      <c r="H48" s="10">
        <v>3101</v>
      </c>
      <c r="I48" s="7" t="s">
        <v>101</v>
      </c>
    </row>
    <row r="49" spans="2:9">
      <c r="B49" s="5" t="s">
        <v>63</v>
      </c>
      <c r="C49" s="5" t="s">
        <v>117</v>
      </c>
      <c r="D49" s="5" t="s">
        <v>118</v>
      </c>
      <c r="E49" s="9" t="s">
        <v>160</v>
      </c>
      <c r="F49" s="9">
        <v>9380</v>
      </c>
      <c r="G49" s="5" t="s">
        <v>100</v>
      </c>
      <c r="H49" s="10">
        <v>844.2</v>
      </c>
      <c r="I49" s="7" t="s">
        <v>101</v>
      </c>
    </row>
    <row r="50" spans="2:9">
      <c r="B50" s="5" t="s">
        <v>72</v>
      </c>
      <c r="C50" s="5" t="s">
        <v>119</v>
      </c>
      <c r="D50" s="5" t="s">
        <v>120</v>
      </c>
      <c r="E50" s="9" t="s">
        <v>121</v>
      </c>
      <c r="F50" s="9">
        <v>71410</v>
      </c>
      <c r="G50" s="5" t="s">
        <v>100</v>
      </c>
      <c r="H50" s="10">
        <f>F50*11/1000</f>
        <v>785.51</v>
      </c>
      <c r="I50" s="7" t="s">
        <v>101</v>
      </c>
    </row>
    <row r="51" spans="2:9">
      <c r="B51" s="5" t="s">
        <v>72</v>
      </c>
      <c r="C51" s="5" t="s">
        <v>122</v>
      </c>
      <c r="D51" s="5" t="s">
        <v>123</v>
      </c>
      <c r="E51" s="9" t="s">
        <v>124</v>
      </c>
      <c r="F51" s="9">
        <v>333800</v>
      </c>
      <c r="G51" s="5" t="s">
        <v>100</v>
      </c>
      <c r="H51" s="10">
        <f>F51*14.6/1000</f>
        <v>4873.48</v>
      </c>
      <c r="I51" s="7" t="s">
        <v>101</v>
      </c>
    </row>
    <row r="52" spans="2:9">
      <c r="B52" s="5" t="s">
        <v>72</v>
      </c>
      <c r="C52" s="5" t="s">
        <v>125</v>
      </c>
      <c r="D52" s="5" t="s">
        <v>107</v>
      </c>
      <c r="E52" s="9" t="s">
        <v>126</v>
      </c>
      <c r="F52" s="9">
        <v>34987</v>
      </c>
      <c r="G52" s="5" t="s">
        <v>100</v>
      </c>
      <c r="H52" s="10">
        <f>F52*31.6/1000</f>
        <v>1105.5892</v>
      </c>
      <c r="I52" s="7" t="s">
        <v>101</v>
      </c>
    </row>
    <row r="53" spans="2:9">
      <c r="B53" s="5" t="s">
        <v>72</v>
      </c>
      <c r="C53" s="5" t="s">
        <v>117</v>
      </c>
      <c r="D53" s="5" t="s">
        <v>118</v>
      </c>
      <c r="E53" s="9" t="s">
        <v>133</v>
      </c>
      <c r="F53" s="9">
        <v>89</v>
      </c>
      <c r="G53" s="5" t="s">
        <v>100</v>
      </c>
      <c r="H53" s="10">
        <f>F53*90/1000</f>
        <v>8.01</v>
      </c>
      <c r="I53" s="7" t="s">
        <v>101</v>
      </c>
    </row>
    <row r="54" spans="2:9">
      <c r="B54" s="5" t="s">
        <v>72</v>
      </c>
      <c r="C54" s="5" t="s">
        <v>161</v>
      </c>
      <c r="D54" s="5" t="s">
        <v>118</v>
      </c>
      <c r="E54" s="9" t="s">
        <v>162</v>
      </c>
      <c r="F54" s="9">
        <v>711</v>
      </c>
      <c r="G54" s="5" t="s">
        <v>100</v>
      </c>
      <c r="H54" s="10">
        <f>F54*90/1000</f>
        <v>63.99</v>
      </c>
      <c r="I54" s="7" t="s">
        <v>101</v>
      </c>
    </row>
    <row r="55" spans="2:9">
      <c r="B55" s="5" t="s">
        <v>72</v>
      </c>
      <c r="C55" s="5" t="s">
        <v>163</v>
      </c>
      <c r="D55" s="5" t="s">
        <v>114</v>
      </c>
      <c r="E55" s="9" t="s">
        <v>164</v>
      </c>
      <c r="F55" s="9">
        <v>6837</v>
      </c>
      <c r="G55" s="5" t="s">
        <v>100</v>
      </c>
      <c r="H55" s="10">
        <f>F55*275/1000</f>
        <v>1880.175</v>
      </c>
      <c r="I55" s="7" t="s">
        <v>101</v>
      </c>
    </row>
    <row r="56" spans="2:9">
      <c r="B56" s="5" t="s">
        <v>72</v>
      </c>
      <c r="C56" s="5" t="s">
        <v>113</v>
      </c>
      <c r="D56" s="5" t="s">
        <v>114</v>
      </c>
      <c r="E56" s="9" t="s">
        <v>165</v>
      </c>
      <c r="F56" s="9">
        <v>5260</v>
      </c>
      <c r="G56" s="5" t="s">
        <v>100</v>
      </c>
      <c r="H56" s="10">
        <f>F56*275/1000</f>
        <v>1446.5</v>
      </c>
      <c r="I56" s="7" t="s">
        <v>101</v>
      </c>
    </row>
    <row r="57" spans="2:9">
      <c r="B57" s="5" t="s">
        <v>72</v>
      </c>
      <c r="C57" s="5" t="s">
        <v>134</v>
      </c>
      <c r="D57" s="5" t="s">
        <v>135</v>
      </c>
      <c r="E57" s="9" t="s">
        <v>136</v>
      </c>
      <c r="F57" s="9">
        <v>8126</v>
      </c>
      <c r="G57" s="5" t="s">
        <v>100</v>
      </c>
      <c r="H57" s="10">
        <f>F57*117/1000</f>
        <v>950.742</v>
      </c>
      <c r="I57" s="7" t="s">
        <v>101</v>
      </c>
    </row>
    <row r="58" spans="2:9">
      <c r="B58" s="5" t="s">
        <v>72</v>
      </c>
      <c r="C58" s="5" t="s">
        <v>137</v>
      </c>
      <c r="D58" s="5" t="s">
        <v>138</v>
      </c>
      <c r="E58" s="9" t="s">
        <v>139</v>
      </c>
      <c r="F58" s="9">
        <v>453</v>
      </c>
      <c r="G58" s="5" t="s">
        <v>100</v>
      </c>
      <c r="H58" s="10">
        <f>F58*180/1000</f>
        <v>81.54</v>
      </c>
      <c r="I58" s="7" t="s">
        <v>101</v>
      </c>
    </row>
    <row r="59" spans="2:9">
      <c r="B59" s="5" t="s">
        <v>47</v>
      </c>
      <c r="C59" s="5" t="s">
        <v>158</v>
      </c>
      <c r="D59" s="5" t="s">
        <v>99</v>
      </c>
      <c r="E59" s="9" t="s">
        <v>159</v>
      </c>
      <c r="F59" s="9">
        <v>137413</v>
      </c>
      <c r="G59" s="5" t="s">
        <v>100</v>
      </c>
      <c r="H59" s="10">
        <v>2267.3145</v>
      </c>
      <c r="I59" s="7" t="s">
        <v>101</v>
      </c>
    </row>
    <row r="60" spans="2:9">
      <c r="B60" s="5" t="s">
        <v>47</v>
      </c>
      <c r="C60" s="5" t="s">
        <v>102</v>
      </c>
      <c r="D60" s="5" t="s">
        <v>103</v>
      </c>
      <c r="E60" s="9" t="s">
        <v>156</v>
      </c>
      <c r="F60" s="9">
        <v>429720</v>
      </c>
      <c r="G60" s="5" t="s">
        <v>100</v>
      </c>
      <c r="H60" s="10">
        <v>10313.28</v>
      </c>
      <c r="I60" s="7" t="s">
        <v>101</v>
      </c>
    </row>
    <row r="61" spans="2:9">
      <c r="B61" s="5" t="s">
        <v>47</v>
      </c>
      <c r="C61" s="5" t="s">
        <v>166</v>
      </c>
      <c r="D61" s="5" t="s">
        <v>167</v>
      </c>
      <c r="E61" s="9" t="s">
        <v>157</v>
      </c>
      <c r="F61" s="9">
        <v>31648</v>
      </c>
      <c r="G61" s="5" t="s">
        <v>100</v>
      </c>
      <c r="H61" s="10">
        <v>519.028</v>
      </c>
      <c r="I61" s="7" t="s">
        <v>110</v>
      </c>
    </row>
    <row r="62" spans="2:9">
      <c r="B62" s="5" t="s">
        <v>47</v>
      </c>
      <c r="C62" s="5" t="s">
        <v>168</v>
      </c>
      <c r="D62" s="5" t="s">
        <v>169</v>
      </c>
      <c r="E62" s="9" t="s">
        <v>159</v>
      </c>
      <c r="F62" s="9">
        <v>423927</v>
      </c>
      <c r="G62" s="5" t="s">
        <v>100</v>
      </c>
      <c r="H62" s="10">
        <v>6994.823</v>
      </c>
      <c r="I62" s="7" t="s">
        <v>110</v>
      </c>
    </row>
    <row r="63" spans="2:9">
      <c r="B63" s="5" t="s">
        <v>47</v>
      </c>
      <c r="C63" s="5" t="s">
        <v>170</v>
      </c>
      <c r="D63" s="5" t="s">
        <v>171</v>
      </c>
      <c r="E63" s="9" t="s">
        <v>156</v>
      </c>
      <c r="F63" s="9">
        <v>338464</v>
      </c>
      <c r="G63" s="5" t="s">
        <v>100</v>
      </c>
      <c r="H63" s="10">
        <v>8123.136</v>
      </c>
      <c r="I63" s="7" t="s">
        <v>110</v>
      </c>
    </row>
    <row r="64" spans="2:9">
      <c r="B64" s="5" t="s">
        <v>47</v>
      </c>
      <c r="C64" s="5" t="s">
        <v>172</v>
      </c>
      <c r="D64" s="5" t="s">
        <v>109</v>
      </c>
      <c r="E64" s="9" t="s">
        <v>157</v>
      </c>
      <c r="F64" s="9">
        <v>12775</v>
      </c>
      <c r="G64" s="5" t="s">
        <v>100</v>
      </c>
      <c r="H64" s="10">
        <v>209.509</v>
      </c>
      <c r="I64" s="7" t="s">
        <v>110</v>
      </c>
    </row>
    <row r="65" spans="2:9">
      <c r="B65" s="5" t="s">
        <v>47</v>
      </c>
      <c r="C65" s="5" t="s">
        <v>108</v>
      </c>
      <c r="D65" s="5" t="s">
        <v>109</v>
      </c>
      <c r="E65" s="9" t="s">
        <v>159</v>
      </c>
      <c r="F65" s="9">
        <v>188241</v>
      </c>
      <c r="G65" s="5" t="s">
        <v>100</v>
      </c>
      <c r="H65" s="10">
        <v>3106.037</v>
      </c>
      <c r="I65" s="7" t="s">
        <v>110</v>
      </c>
    </row>
    <row r="66" spans="2:9">
      <c r="B66" s="5" t="s">
        <v>47</v>
      </c>
      <c r="C66" s="5" t="s">
        <v>111</v>
      </c>
      <c r="D66" s="5" t="s">
        <v>112</v>
      </c>
      <c r="E66" s="9" t="s">
        <v>156</v>
      </c>
      <c r="F66" s="9">
        <v>663169</v>
      </c>
      <c r="G66" s="5" t="s">
        <v>100</v>
      </c>
      <c r="H66" s="10">
        <v>15916.056</v>
      </c>
      <c r="I66" s="7" t="s">
        <v>110</v>
      </c>
    </row>
    <row r="67" spans="2:9">
      <c r="B67" s="5" t="s">
        <v>48</v>
      </c>
      <c r="C67" s="5" t="s">
        <v>119</v>
      </c>
      <c r="D67" s="5" t="s">
        <v>120</v>
      </c>
      <c r="E67" s="9" t="s">
        <v>121</v>
      </c>
      <c r="F67" s="9">
        <v>65726</v>
      </c>
      <c r="G67" s="5" t="s">
        <v>100</v>
      </c>
      <c r="H67" s="10">
        <v>722.986</v>
      </c>
      <c r="I67" s="7" t="s">
        <v>101</v>
      </c>
    </row>
    <row r="68" spans="2:9">
      <c r="B68" s="5" t="s">
        <v>48</v>
      </c>
      <c r="C68" s="5" t="s">
        <v>122</v>
      </c>
      <c r="D68" s="5" t="s">
        <v>123</v>
      </c>
      <c r="E68" s="9" t="s">
        <v>124</v>
      </c>
      <c r="F68" s="9">
        <v>201203</v>
      </c>
      <c r="G68" s="5" t="s">
        <v>100</v>
      </c>
      <c r="H68" s="10">
        <v>2937.5638</v>
      </c>
      <c r="I68" s="7" t="s">
        <v>101</v>
      </c>
    </row>
    <row r="69" spans="2:9">
      <c r="B69" s="5" t="s">
        <v>48</v>
      </c>
      <c r="C69" s="5" t="s">
        <v>129</v>
      </c>
      <c r="D69" s="5" t="s">
        <v>107</v>
      </c>
      <c r="E69" s="9" t="s">
        <v>130</v>
      </c>
      <c r="F69" s="9">
        <v>396</v>
      </c>
      <c r="G69" s="5" t="s">
        <v>100</v>
      </c>
      <c r="H69" s="10">
        <v>12.474</v>
      </c>
      <c r="I69" s="7" t="s">
        <v>101</v>
      </c>
    </row>
    <row r="70" spans="2:9">
      <c r="B70" s="5" t="s">
        <v>48</v>
      </c>
      <c r="C70" s="5" t="s">
        <v>127</v>
      </c>
      <c r="D70" s="5" t="s">
        <v>107</v>
      </c>
      <c r="E70" s="9" t="s">
        <v>128</v>
      </c>
      <c r="F70" s="9">
        <v>55561</v>
      </c>
      <c r="G70" s="5" t="s">
        <v>100</v>
      </c>
      <c r="H70" s="10">
        <v>1766.8398</v>
      </c>
      <c r="I70" s="7" t="s">
        <v>101</v>
      </c>
    </row>
    <row r="71" spans="2:9">
      <c r="B71" s="5" t="s">
        <v>48</v>
      </c>
      <c r="C71" s="5" t="s">
        <v>173</v>
      </c>
      <c r="D71" s="5" t="s">
        <v>174</v>
      </c>
      <c r="E71" s="9" t="s">
        <v>121</v>
      </c>
      <c r="F71" s="9">
        <v>34923</v>
      </c>
      <c r="G71" s="5" t="s">
        <v>100</v>
      </c>
      <c r="H71" s="10">
        <v>384.153</v>
      </c>
      <c r="I71" s="7" t="s">
        <v>110</v>
      </c>
    </row>
    <row r="72" spans="2:9">
      <c r="B72" s="5" t="s">
        <v>48</v>
      </c>
      <c r="C72" s="5" t="s">
        <v>175</v>
      </c>
      <c r="D72" s="5" t="s">
        <v>176</v>
      </c>
      <c r="E72" s="9" t="s">
        <v>124</v>
      </c>
      <c r="F72" s="9">
        <v>156043</v>
      </c>
      <c r="G72" s="5" t="s">
        <v>100</v>
      </c>
      <c r="H72" s="10">
        <v>2278.2222</v>
      </c>
      <c r="I72" s="7" t="s">
        <v>110</v>
      </c>
    </row>
    <row r="73" spans="2:9">
      <c r="B73" s="5" t="s">
        <v>48</v>
      </c>
      <c r="C73" s="5" t="s">
        <v>177</v>
      </c>
      <c r="D73" s="5" t="s">
        <v>178</v>
      </c>
      <c r="E73" s="9" t="s">
        <v>130</v>
      </c>
      <c r="F73" s="9">
        <v>19331</v>
      </c>
      <c r="G73" s="5" t="s">
        <v>100</v>
      </c>
      <c r="H73" s="10">
        <v>608.9335</v>
      </c>
      <c r="I73" s="7" t="s">
        <v>110</v>
      </c>
    </row>
    <row r="74" spans="2:9">
      <c r="B74" s="5" t="s">
        <v>48</v>
      </c>
      <c r="C74" s="5" t="s">
        <v>179</v>
      </c>
      <c r="D74" s="5" t="s">
        <v>178</v>
      </c>
      <c r="E74" s="9" t="s">
        <v>128</v>
      </c>
      <c r="F74" s="9">
        <v>22135</v>
      </c>
      <c r="G74" s="5" t="s">
        <v>100</v>
      </c>
      <c r="H74" s="10">
        <v>703.8982</v>
      </c>
      <c r="I74" s="7" t="s">
        <v>110</v>
      </c>
    </row>
    <row r="75" spans="2:9">
      <c r="B75" s="5" t="s">
        <v>48</v>
      </c>
      <c r="C75" s="5" t="s">
        <v>144</v>
      </c>
      <c r="D75" s="5" t="s">
        <v>145</v>
      </c>
      <c r="E75" s="9" t="s">
        <v>121</v>
      </c>
      <c r="F75" s="9">
        <v>22165</v>
      </c>
      <c r="G75" s="5" t="s">
        <v>100</v>
      </c>
      <c r="H75" s="10">
        <v>243.815</v>
      </c>
      <c r="I75" s="7" t="s">
        <v>110</v>
      </c>
    </row>
    <row r="76" spans="2:9">
      <c r="B76" s="5" t="s">
        <v>48</v>
      </c>
      <c r="C76" s="5" t="s">
        <v>142</v>
      </c>
      <c r="D76" s="5" t="s">
        <v>143</v>
      </c>
      <c r="E76" s="9" t="s">
        <v>124</v>
      </c>
      <c r="F76" s="9">
        <v>89608</v>
      </c>
      <c r="G76" s="5" t="s">
        <v>100</v>
      </c>
      <c r="H76" s="10">
        <v>1308.284</v>
      </c>
      <c r="I76" s="7" t="s">
        <v>110</v>
      </c>
    </row>
    <row r="77" spans="2:9">
      <c r="B77" s="5" t="s">
        <v>48</v>
      </c>
      <c r="C77" s="5" t="s">
        <v>180</v>
      </c>
      <c r="D77" s="5" t="s">
        <v>141</v>
      </c>
      <c r="E77" s="9" t="s">
        <v>130</v>
      </c>
      <c r="F77" s="9">
        <v>7476</v>
      </c>
      <c r="G77" s="5" t="s">
        <v>100</v>
      </c>
      <c r="H77" s="10">
        <v>235.5</v>
      </c>
      <c r="I77" s="7" t="s">
        <v>110</v>
      </c>
    </row>
    <row r="78" spans="2:9">
      <c r="B78" s="5" t="s">
        <v>48</v>
      </c>
      <c r="C78" s="5" t="s">
        <v>181</v>
      </c>
      <c r="D78" s="5" t="s">
        <v>141</v>
      </c>
      <c r="E78" s="9" t="s">
        <v>128</v>
      </c>
      <c r="F78" s="9">
        <v>12749</v>
      </c>
      <c r="G78" s="5" t="s">
        <v>100</v>
      </c>
      <c r="H78" s="10">
        <v>405.423</v>
      </c>
      <c r="I78" s="7" t="s">
        <v>110</v>
      </c>
    </row>
    <row r="79" spans="2:9">
      <c r="B79" s="5" t="s">
        <v>182</v>
      </c>
      <c r="C79" s="5" t="s">
        <v>98</v>
      </c>
      <c r="D79" s="5" t="s">
        <v>99</v>
      </c>
      <c r="E79" s="9" t="s">
        <v>157</v>
      </c>
      <c r="F79" s="9">
        <v>169808</v>
      </c>
      <c r="G79" s="5" t="s">
        <v>100</v>
      </c>
      <c r="H79" s="10">
        <v>2784.85</v>
      </c>
      <c r="I79" s="7" t="s">
        <v>101</v>
      </c>
    </row>
    <row r="80" spans="2:9">
      <c r="B80" s="5" t="s">
        <v>182</v>
      </c>
      <c r="C80" s="5" t="s">
        <v>102</v>
      </c>
      <c r="D80" s="5" t="s">
        <v>103</v>
      </c>
      <c r="E80" s="9" t="s">
        <v>156</v>
      </c>
      <c r="F80" s="9">
        <v>209987</v>
      </c>
      <c r="G80" s="5" t="s">
        <v>100</v>
      </c>
      <c r="H80" s="10">
        <v>5039.69</v>
      </c>
      <c r="I80" s="7" t="s">
        <v>101</v>
      </c>
    </row>
    <row r="81" spans="2:9">
      <c r="B81" s="5" t="s">
        <v>43</v>
      </c>
      <c r="C81" s="5" t="s">
        <v>102</v>
      </c>
      <c r="D81" s="5" t="s">
        <v>103</v>
      </c>
      <c r="E81" s="9" t="s">
        <v>156</v>
      </c>
      <c r="F81" s="9">
        <v>485373</v>
      </c>
      <c r="G81" s="5" t="s">
        <v>100</v>
      </c>
      <c r="H81" s="10">
        <f>F81*24/1000</f>
        <v>11648.952</v>
      </c>
      <c r="I81" s="7" t="s">
        <v>101</v>
      </c>
    </row>
    <row r="82" spans="2:9">
      <c r="B82" s="5" t="s">
        <v>43</v>
      </c>
      <c r="C82" s="5" t="s">
        <v>98</v>
      </c>
      <c r="D82" s="5" t="s">
        <v>99</v>
      </c>
      <c r="E82" s="9" t="s">
        <v>157</v>
      </c>
      <c r="F82" s="9">
        <v>209849</v>
      </c>
      <c r="G82" s="5" t="s">
        <v>100</v>
      </c>
      <c r="H82" s="10">
        <f>F82*16.4/1000</f>
        <v>3441.5236</v>
      </c>
      <c r="I82" s="7" t="s">
        <v>101</v>
      </c>
    </row>
    <row r="83" spans="2:9">
      <c r="B83" s="5" t="s">
        <v>43</v>
      </c>
      <c r="C83" s="5" t="s">
        <v>158</v>
      </c>
      <c r="D83" s="5" t="s">
        <v>99</v>
      </c>
      <c r="E83" s="9" t="s">
        <v>159</v>
      </c>
      <c r="F83" s="9">
        <v>296622</v>
      </c>
      <c r="G83" s="5" t="s">
        <v>100</v>
      </c>
      <c r="H83" s="10">
        <f>F83*16.5/1000</f>
        <v>4894.263</v>
      </c>
      <c r="I83" s="7" t="s">
        <v>101</v>
      </c>
    </row>
  </sheetData>
  <autoFilter xmlns:etc="http://www.wps.cn/officeDocument/2017/etCustomData" ref="B1:I83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废胚库存数据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 QIAN</dc:creator>
  <cp:lastModifiedBy>Ling _M</cp:lastModifiedBy>
  <dcterms:created xsi:type="dcterms:W3CDTF">2024-05-23T02:28:00Z</dcterms:created>
  <dcterms:modified xsi:type="dcterms:W3CDTF">2025-08-01T02:36:14Z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C671BBABF0D14DFBAB40445A8E1DAB72_12</vt:lpwstr>
  </property>
</Properties>
</file>